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ODDĚLENÍ TISKOVÉ A VNĚJŠÍCH VZTAHŮ\2026\Tiskové zprávy\Andrea\"/>
    </mc:Choice>
  </mc:AlternateContent>
  <xr:revisionPtr revIDLastSave="0" documentId="8_{E495C2C8-2424-4B4A-9E0A-2FCFC79A2C6F}" xr6:coauthVersionLast="47" xr6:coauthVersionMax="47" xr10:uidLastSave="{00000000-0000-0000-0000-000000000000}"/>
  <bookViews>
    <workbookView xWindow="5070" yWindow="1500" windowWidth="31590" windowHeight="20100" xr2:uid="{A16F5066-7182-4AAD-AB85-D7D4BEC90E05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0" i="1" l="1"/>
  <c r="M20" i="1"/>
  <c r="K23" i="1"/>
  <c r="L16" i="1"/>
  <c r="F20" i="1"/>
  <c r="J20" i="1"/>
  <c r="H20" i="1"/>
  <c r="G20" i="1"/>
  <c r="L15" i="1"/>
  <c r="K15" i="1"/>
  <c r="L14" i="1"/>
  <c r="K14" i="1"/>
  <c r="L13" i="1"/>
  <c r="K13" i="1"/>
  <c r="L12" i="1"/>
  <c r="K12" i="1"/>
  <c r="L11" i="1"/>
  <c r="K11" i="1"/>
  <c r="I10" i="1"/>
  <c r="I9" i="1"/>
  <c r="I8" i="1"/>
  <c r="I7" i="1"/>
  <c r="I20" i="1" s="1"/>
  <c r="L6" i="1"/>
  <c r="K6" i="1"/>
  <c r="L5" i="1"/>
  <c r="K5" i="1"/>
  <c r="L4" i="1"/>
  <c r="K4" i="1"/>
  <c r="L10" i="1" l="1"/>
  <c r="K10" i="1"/>
  <c r="K9" i="1"/>
  <c r="L9" i="1"/>
  <c r="L8" i="1"/>
  <c r="K8" i="1"/>
  <c r="L7" i="1"/>
  <c r="L20" i="1" s="1"/>
  <c r="K7" i="1"/>
  <c r="K20" i="1" l="1"/>
</calcChain>
</file>

<file path=xl/sharedStrings.xml><?xml version="1.0" encoding="utf-8"?>
<sst xmlns="http://schemas.openxmlformats.org/spreadsheetml/2006/main" count="109" uniqueCount="82">
  <si>
    <t>Fond Turow</t>
  </si>
  <si>
    <t>stav zasmluvnění a čerpání prostředků na jednotlivé projekty k 31.8.2026</t>
  </si>
  <si>
    <t>celkem</t>
  </si>
  <si>
    <t>název projektu</t>
  </si>
  <si>
    <t>žadatel</t>
  </si>
  <si>
    <t>č. smlouvy</t>
  </si>
  <si>
    <t>Q uzavř.sml.</t>
  </si>
  <si>
    <t>předpkl.ukončení</t>
  </si>
  <si>
    <t>částka celkem [Kč]</t>
  </si>
  <si>
    <t>čerpáno [Kč]</t>
  </si>
  <si>
    <t>zůstatek [Kč]</t>
  </si>
  <si>
    <t>dotace z OPŽP</t>
  </si>
  <si>
    <t>dotace z MZe</t>
  </si>
  <si>
    <t xml:space="preserve">s t a v     r e a l i z a c e </t>
  </si>
  <si>
    <t>LI032569 Liberec, Machnín ÚV rekonstrukce</t>
  </si>
  <si>
    <t>Severočeská vodárenská společnost a.s.</t>
  </si>
  <si>
    <t>OLP/1880/2023</t>
  </si>
  <si>
    <t>4.Q. 2023</t>
  </si>
  <si>
    <t xml:space="preserve">realizováno </t>
  </si>
  <si>
    <t>dne 9.6.2026 schváleno závěrečné vyúčtování, dne 11.6.2026 doplacena poslední část dotace; vyúčtování odesláno na PGE dne 6.8.2026</t>
  </si>
  <si>
    <t>Chrastava, Horní Vítkov vodovod</t>
  </si>
  <si>
    <t>Město Chrastava</t>
  </si>
  <si>
    <t>OLP/580/2024</t>
  </si>
  <si>
    <t>2.Q 2024</t>
  </si>
  <si>
    <t>realizováno</t>
  </si>
  <si>
    <t>stavba předána, zkolaudováno-zatím nepravomocně</t>
  </si>
  <si>
    <t>Chrastava, Horní Vítkov - vodovod - přípravné a projektové práce</t>
  </si>
  <si>
    <t>OLP/581/2024</t>
  </si>
  <si>
    <t>jde o přípravné a projektové práce pro smlouvu č.OLP/580/2024 - ř.7 zde</t>
  </si>
  <si>
    <t>Turów I. Zkapacitnění ÚV Frýdlant a rozšíření stávajícího jímacího území U Nemocnice a Bažantnice (projekt)</t>
  </si>
  <si>
    <t>Frýdlantská vodárenská společnost a.s.</t>
  </si>
  <si>
    <t>OLP/2390/2024</t>
  </si>
  <si>
    <t>3.Q 2024</t>
  </si>
  <si>
    <t>v procesu realizace</t>
  </si>
  <si>
    <t>jde o přípravné a projektové práce-ve fázi před stavebním povolením, stavební  realizace bude zasmluvněna v další etapě</t>
  </si>
  <si>
    <t>Turów II. – Bulovka – opatření pro připojení vodovodu Bulovka (projekt)</t>
  </si>
  <si>
    <t>OLP/2391/2024</t>
  </si>
  <si>
    <t>3.Q 2025</t>
  </si>
  <si>
    <t>jde o přípravné a projektové práce-je podána o žádost  stavební povolení, stavební realizace bude zasmluvněna v další etapě</t>
  </si>
  <si>
    <t>Turów III. - Dětřichov - opatření pro připojení vodovodu Dětřichov (projekt)</t>
  </si>
  <si>
    <t>OLP/2392/2024</t>
  </si>
  <si>
    <t>3.Q 2026</t>
  </si>
  <si>
    <t>jde o přípravné a projektové práce-je vydáno stavební povolení, aktuálně běží výběrové řízení na dodavatele, stavební realizace bude zasmluvněna v další etapě</t>
  </si>
  <si>
    <t>Turów IV. – Frýdlant – opatření na stávajících sítích (projekt)</t>
  </si>
  <si>
    <t>OLP/2393/2024</t>
  </si>
  <si>
    <t>3.Q 2027</t>
  </si>
  <si>
    <t>jde o přípravné a projektové práce-ve 12/2026 budou podány žádosti o stavební povolení, stavební realizace bude zasmluvněna v další etapě</t>
  </si>
  <si>
    <t>Vodovod-Václavice</t>
  </si>
  <si>
    <t>Město Hrádek nad Nisou</t>
  </si>
  <si>
    <t>OLP/2389/2024</t>
  </si>
  <si>
    <t>je dokončen nový vodovodní řad, budují se přípojky</t>
  </si>
  <si>
    <t>LI020130 Hrádek n.N.Turów zásobení vodou</t>
  </si>
  <si>
    <t>OLP/3301/2024</t>
  </si>
  <si>
    <t>3.Q.2024</t>
  </si>
  <si>
    <t>je dokončeno cca 86% prací, ve 4.Q.2026 budou předávány jednotlivé stavební úseky</t>
  </si>
  <si>
    <t>Prodloužení vodovodu v ul. Sportovní v Chrastavě</t>
  </si>
  <si>
    <t>OLP/00288/2025</t>
  </si>
  <si>
    <t>4.Q. 2024</t>
  </si>
  <si>
    <t>dne 19.8.2026 nám bylo doručeno závěrečné vyúčtování projektu</t>
  </si>
  <si>
    <t>Dálkový monitoring pohybu budov vlivem těžební činnosti v dole Turów</t>
  </si>
  <si>
    <t>Krajský úřad Liberec</t>
  </si>
  <si>
    <t>OLP/2889/2024</t>
  </si>
  <si>
    <t>4.Q.2034</t>
  </si>
  <si>
    <t>rozsah: 1) dodání sklonoměrů (dodáno v r. 2025) / a 2) následný monitoring, servis a reportování po dobu 10 let</t>
  </si>
  <si>
    <t>Chrastava Horní Vítkov, vnitřní vodovod k patě objektů</t>
  </si>
  <si>
    <t>OLP/00057/2026</t>
  </si>
  <si>
    <t>1.Q.2026</t>
  </si>
  <si>
    <t>realizováno stavebně</t>
  </si>
  <si>
    <t>aktuálně probíhá zpracování podkladů pro předání stavby (předání v září t.r.)</t>
  </si>
  <si>
    <t>Turów I. Zkapacitnění ÚV Frýdlant a rozšíření stávajícího jímacího území U Nemocnice a Bažantnice</t>
  </si>
  <si>
    <t>nezasmluvněno</t>
  </si>
  <si>
    <t>Zasmluvnění stavebních realizací projektů Turów I.,II.,III.,IV bude probíhat v letech 2027-2030 podle stavu připravenosti jednotlivých projektů</t>
  </si>
  <si>
    <t xml:space="preserve">Turów II. – Bulovka – opatření pro připojení vodovodu Bulovka </t>
  </si>
  <si>
    <t>Turów III. - Dětřichov - opatření pro připojení vodovodu Dětřichov</t>
  </si>
  <si>
    <t>Turów IV. – Frýdlant – opatření na stávajících sítích</t>
  </si>
  <si>
    <t>CELKEM</t>
  </si>
  <si>
    <t>Náběh úroků na transparentním účtu Fond Turów LK</t>
  </si>
  <si>
    <t>Pozn,:</t>
  </si>
  <si>
    <t>stav k 31.8.2026</t>
  </si>
  <si>
    <r>
      <t xml:space="preserve">Usnesením č.181/26/ZK ze dne 28.4.2026 Zastupitelstvo Libereckého kraje schválilo </t>
    </r>
    <r>
      <rPr>
        <b/>
        <u/>
        <sz val="14"/>
        <color rgb="FF000000"/>
        <rFont val="Times New Roman"/>
        <family val="1"/>
        <charset val="238"/>
      </rPr>
      <t xml:space="preserve">závazek spolufinancování projektů  </t>
    </r>
  </si>
  <si>
    <t>Frýdlantské vodárenské spokečnosti a.s. Turów I., Turów II., Turów III., Turów IV (zde ř.16-19) v letech 2027-2030 navíc</t>
  </si>
  <si>
    <t>z rozpočtu Libereckého kraje prostřednictvím Fondu Turów do maximální výše 39.000.000 Kč.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</si>
</sst>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4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8"/>
      <name val="Aptos Narrow"/>
      <family val="2"/>
      <charset val="238"/>
      <scheme val="minor"/>
    </font>
    <font>
      <sz val="11"/>
      <color theme="1"/>
      <name val="Times New Roman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color theme="1"/>
      <name val="Aptos Narrow"/>
      <family val="2"/>
      <charset val="238"/>
      <scheme val="minor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u/>
      <sz val="14"/>
      <color rgb="FF000000"/>
      <name val="Times New Roman"/>
      <family val="1"/>
      <charset val="238"/>
    </font>
    <font>
      <b/>
      <u/>
      <sz val="14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hair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 style="hair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hair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hair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indexed="64"/>
      </top>
      <bottom style="hair">
        <color indexed="64"/>
      </bottom>
      <diagonal/>
    </border>
    <border>
      <left/>
      <right style="medium">
        <color rgb="FF000000"/>
      </right>
      <top style="hair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/>
    <xf numFmtId="0" fontId="5" fillId="2" borderId="19" xfId="0" applyFont="1" applyFill="1" applyBorder="1"/>
    <xf numFmtId="0" fontId="5" fillId="2" borderId="20" xfId="0" applyFont="1" applyFill="1" applyBorder="1"/>
    <xf numFmtId="0" fontId="5" fillId="2" borderId="21" xfId="0" applyFont="1" applyFill="1" applyBorder="1"/>
    <xf numFmtId="0" fontId="5" fillId="2" borderId="22" xfId="0" applyFont="1" applyFill="1" applyBorder="1"/>
    <xf numFmtId="0" fontId="6" fillId="2" borderId="14" xfId="0" applyFont="1" applyFill="1" applyBorder="1"/>
    <xf numFmtId="0" fontId="8" fillId="0" borderId="23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1" xfId="1" applyFont="1" applyBorder="1" applyAlignment="1">
      <alignment horizontal="right" vertical="center"/>
    </xf>
    <xf numFmtId="14" fontId="8" fillId="0" borderId="1" xfId="1" applyNumberFormat="1" applyFont="1" applyBorder="1" applyAlignment="1">
      <alignment vertical="center"/>
    </xf>
    <xf numFmtId="4" fontId="8" fillId="3" borderId="2" xfId="1" applyNumberFormat="1" applyFont="1" applyFill="1" applyBorder="1" applyAlignment="1">
      <alignment vertical="center"/>
    </xf>
    <xf numFmtId="4" fontId="8" fillId="0" borderId="2" xfId="1" applyNumberFormat="1" applyFont="1" applyBorder="1" applyAlignment="1">
      <alignment vertical="center"/>
    </xf>
    <xf numFmtId="4" fontId="8" fillId="0" borderId="12" xfId="1" applyNumberFormat="1" applyFont="1" applyBorder="1" applyAlignment="1">
      <alignment vertical="center"/>
    </xf>
    <xf numFmtId="4" fontId="6" fillId="0" borderId="15" xfId="0" applyNumberFormat="1" applyFont="1" applyBorder="1" applyAlignment="1">
      <alignment wrapText="1"/>
    </xf>
    <xf numFmtId="0" fontId="8" fillId="0" borderId="24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right" vertical="center"/>
    </xf>
    <xf numFmtId="14" fontId="8" fillId="0" borderId="4" xfId="1" applyNumberFormat="1" applyFont="1" applyBorder="1" applyAlignment="1">
      <alignment vertical="center"/>
    </xf>
    <xf numFmtId="4" fontId="8" fillId="3" borderId="5" xfId="1" applyNumberFormat="1" applyFont="1" applyFill="1" applyBorder="1" applyAlignment="1">
      <alignment vertical="center"/>
    </xf>
    <xf numFmtId="4" fontId="8" fillId="0" borderId="5" xfId="1" applyNumberFormat="1" applyFont="1" applyBorder="1" applyAlignment="1">
      <alignment vertical="center"/>
    </xf>
    <xf numFmtId="4" fontId="8" fillId="0" borderId="13" xfId="1" applyNumberFormat="1" applyFont="1" applyBorder="1" applyAlignment="1">
      <alignment vertical="center"/>
    </xf>
    <xf numFmtId="4" fontId="6" fillId="0" borderId="11" xfId="0" applyNumberFormat="1" applyFont="1" applyBorder="1"/>
    <xf numFmtId="3" fontId="8" fillId="0" borderId="5" xfId="1" applyNumberFormat="1" applyFont="1" applyBorder="1" applyAlignment="1">
      <alignment vertical="center"/>
    </xf>
    <xf numFmtId="0" fontId="8" fillId="0" borderId="24" xfId="1" applyFont="1" applyBorder="1" applyAlignment="1">
      <alignment vertical="center" wrapText="1"/>
    </xf>
    <xf numFmtId="3" fontId="8" fillId="3" borderId="5" xfId="1" applyNumberFormat="1" applyFont="1" applyFill="1" applyBorder="1" applyAlignment="1">
      <alignment vertical="center"/>
    </xf>
    <xf numFmtId="4" fontId="6" fillId="0" borderId="11" xfId="0" applyNumberFormat="1" applyFont="1" applyBorder="1" applyAlignment="1">
      <alignment wrapText="1"/>
    </xf>
    <xf numFmtId="0" fontId="8" fillId="0" borderId="25" xfId="1" applyFont="1" applyBorder="1" applyAlignment="1">
      <alignment vertical="center"/>
    </xf>
    <xf numFmtId="0" fontId="9" fillId="0" borderId="26" xfId="1" applyFont="1" applyBorder="1" applyAlignment="1">
      <alignment vertical="center"/>
    </xf>
    <xf numFmtId="0" fontId="8" fillId="0" borderId="26" xfId="1" applyFont="1" applyBorder="1" applyAlignment="1">
      <alignment vertical="center"/>
    </xf>
    <xf numFmtId="0" fontId="8" fillId="0" borderId="26" xfId="1" applyFont="1" applyBorder="1" applyAlignment="1">
      <alignment horizontal="right" vertical="center"/>
    </xf>
    <xf numFmtId="14" fontId="8" fillId="0" borderId="26" xfId="1" applyNumberFormat="1" applyFont="1" applyBorder="1" applyAlignment="1">
      <alignment vertical="center"/>
    </xf>
    <xf numFmtId="4" fontId="8" fillId="3" borderId="27" xfId="1" applyNumberFormat="1" applyFont="1" applyFill="1" applyBorder="1" applyAlignment="1">
      <alignment vertical="center"/>
    </xf>
    <xf numFmtId="4" fontId="8" fillId="0" borderId="27" xfId="1" applyNumberFormat="1" applyFont="1" applyBorder="1" applyAlignment="1">
      <alignment vertical="center"/>
    </xf>
    <xf numFmtId="4" fontId="8" fillId="0" borderId="28" xfId="1" applyNumberFormat="1" applyFont="1" applyBorder="1" applyAlignment="1">
      <alignment vertical="center"/>
    </xf>
    <xf numFmtId="4" fontId="8" fillId="0" borderId="29" xfId="1" applyNumberFormat="1" applyFont="1" applyBorder="1" applyAlignment="1">
      <alignment vertical="center"/>
    </xf>
    <xf numFmtId="4" fontId="6" fillId="0" borderId="30" xfId="0" applyNumberFormat="1" applyFont="1" applyBorder="1"/>
    <xf numFmtId="0" fontId="8" fillId="0" borderId="31" xfId="1" applyFont="1" applyBorder="1" applyAlignment="1">
      <alignment vertical="center" wrapText="1"/>
    </xf>
    <xf numFmtId="0" fontId="9" fillId="0" borderId="32" xfId="1" applyFont="1" applyBorder="1" applyAlignment="1">
      <alignment vertical="center"/>
    </xf>
    <xf numFmtId="0" fontId="8" fillId="0" borderId="32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8" xfId="1" applyFont="1" applyBorder="1" applyAlignment="1">
      <alignment vertical="center"/>
    </xf>
    <xf numFmtId="4" fontId="8" fillId="0" borderId="9" xfId="1" applyNumberFormat="1" applyFont="1" applyBorder="1" applyAlignment="1">
      <alignment vertical="center"/>
    </xf>
    <xf numFmtId="4" fontId="8" fillId="0" borderId="10" xfId="1" applyNumberFormat="1" applyFont="1" applyBorder="1" applyAlignment="1">
      <alignment vertical="center"/>
    </xf>
    <xf numFmtId="4" fontId="5" fillId="0" borderId="16" xfId="0" applyNumberFormat="1" applyFont="1" applyBorder="1"/>
    <xf numFmtId="4" fontId="6" fillId="0" borderId="0" xfId="0" applyNumberFormat="1" applyFont="1"/>
    <xf numFmtId="4" fontId="5" fillId="0" borderId="0" xfId="0" applyNumberFormat="1" applyFont="1"/>
    <xf numFmtId="0" fontId="6" fillId="0" borderId="35" xfId="0" applyFont="1" applyBorder="1"/>
    <xf numFmtId="0" fontId="6" fillId="0" borderId="36" xfId="0" applyFont="1" applyBorder="1"/>
    <xf numFmtId="1" fontId="6" fillId="0" borderId="39" xfId="0" applyNumberFormat="1" applyFont="1" applyBorder="1" applyAlignment="1">
      <alignment horizontal="center"/>
    </xf>
    <xf numFmtId="4" fontId="6" fillId="0" borderId="40" xfId="0" applyNumberFormat="1" applyFont="1" applyBorder="1" applyAlignment="1">
      <alignment horizontal="center"/>
    </xf>
    <xf numFmtId="0" fontId="6" fillId="0" borderId="37" xfId="0" applyFont="1" applyBorder="1"/>
    <xf numFmtId="0" fontId="6" fillId="0" borderId="38" xfId="0" applyFont="1" applyBorder="1"/>
    <xf numFmtId="4" fontId="10" fillId="0" borderId="41" xfId="0" applyNumberFormat="1" applyFont="1" applyBorder="1"/>
    <xf numFmtId="4" fontId="6" fillId="0" borderId="42" xfId="0" applyNumberFormat="1" applyFont="1" applyBorder="1"/>
    <xf numFmtId="0" fontId="11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13" fillId="0" borderId="17" xfId="1" applyFont="1" applyBorder="1" applyAlignment="1">
      <alignment horizontal="left"/>
    </xf>
    <xf numFmtId="164" fontId="8" fillId="0" borderId="17" xfId="1" applyNumberFormat="1" applyFont="1" applyBorder="1" applyAlignment="1">
      <alignment vertical="center"/>
    </xf>
    <xf numFmtId="4" fontId="5" fillId="0" borderId="47" xfId="0" applyNumberFormat="1" applyFont="1" applyBorder="1"/>
    <xf numFmtId="4" fontId="8" fillId="0" borderId="48" xfId="1" applyNumberFormat="1" applyFont="1" applyBorder="1" applyAlignment="1">
      <alignment vertical="center"/>
    </xf>
    <xf numFmtId="4" fontId="8" fillId="0" borderId="49" xfId="1" applyNumberFormat="1" applyFont="1" applyBorder="1" applyAlignment="1">
      <alignment vertical="center"/>
    </xf>
    <xf numFmtId="4" fontId="8" fillId="0" borderId="50" xfId="1" applyNumberFormat="1" applyFont="1" applyBorder="1" applyAlignment="1">
      <alignment vertical="center"/>
    </xf>
    <xf numFmtId="0" fontId="5" fillId="2" borderId="51" xfId="0" applyFont="1" applyFill="1" applyBorder="1"/>
    <xf numFmtId="4" fontId="6" fillId="0" borderId="52" xfId="0" applyNumberFormat="1" applyFont="1" applyBorder="1" applyAlignment="1">
      <alignment horizontal="left" vertical="center"/>
    </xf>
    <xf numFmtId="4" fontId="6" fillId="0" borderId="53" xfId="0" applyNumberFormat="1" applyFont="1" applyBorder="1" applyAlignment="1">
      <alignment horizontal="left" vertical="center"/>
    </xf>
    <xf numFmtId="4" fontId="6" fillId="0" borderId="54" xfId="0" applyNumberFormat="1" applyFont="1" applyBorder="1" applyAlignment="1">
      <alignment horizontal="left" vertical="center"/>
    </xf>
    <xf numFmtId="4" fontId="8" fillId="0" borderId="55" xfId="1" applyNumberFormat="1" applyFont="1" applyBorder="1" applyAlignment="1">
      <alignment vertical="center"/>
    </xf>
    <xf numFmtId="4" fontId="8" fillId="0" borderId="56" xfId="1" applyNumberFormat="1" applyFont="1" applyBorder="1" applyAlignment="1">
      <alignment vertical="center"/>
    </xf>
    <xf numFmtId="0" fontId="7" fillId="0" borderId="55" xfId="0" applyFont="1" applyBorder="1"/>
    <xf numFmtId="4" fontId="8" fillId="0" borderId="57" xfId="1" applyNumberFormat="1" applyFont="1" applyBorder="1" applyAlignment="1">
      <alignment vertical="center"/>
    </xf>
    <xf numFmtId="4" fontId="8" fillId="0" borderId="55" xfId="1" applyNumberFormat="1" applyFont="1" applyBorder="1" applyAlignment="1">
      <alignment horizontal="center" vertical="center"/>
    </xf>
    <xf numFmtId="4" fontId="8" fillId="0" borderId="58" xfId="1" applyNumberFormat="1" applyFont="1" applyBorder="1" applyAlignment="1">
      <alignment horizontal="center" vertical="center"/>
    </xf>
    <xf numFmtId="4" fontId="8" fillId="0" borderId="58" xfId="1" applyNumberFormat="1" applyFont="1" applyBorder="1" applyAlignment="1">
      <alignment vertical="center"/>
    </xf>
    <xf numFmtId="4" fontId="8" fillId="0" borderId="59" xfId="1" applyNumberFormat="1" applyFont="1" applyBorder="1" applyAlignment="1">
      <alignment horizontal="center" vertical="center"/>
    </xf>
    <xf numFmtId="4" fontId="8" fillId="0" borderId="60" xfId="1" applyNumberFormat="1" applyFont="1" applyBorder="1" applyAlignment="1">
      <alignment horizontal="center" vertical="center"/>
    </xf>
    <xf numFmtId="4" fontId="8" fillId="0" borderId="60" xfId="1" applyNumberFormat="1" applyFont="1" applyBorder="1" applyAlignment="1">
      <alignment vertical="center"/>
    </xf>
    <xf numFmtId="0" fontId="5" fillId="2" borderId="39" xfId="0" applyFont="1" applyFill="1" applyBorder="1"/>
    <xf numFmtId="0" fontId="5" fillId="2" borderId="14" xfId="0" applyFont="1" applyFill="1" applyBorder="1"/>
    <xf numFmtId="4" fontId="6" fillId="0" borderId="33" xfId="0" applyNumberFormat="1" applyFont="1" applyBorder="1" applyAlignment="1">
      <alignment horizontal="center" vertical="center" wrapText="1"/>
    </xf>
    <xf numFmtId="4" fontId="6" fillId="0" borderId="18" xfId="0" applyNumberFormat="1" applyFont="1" applyBorder="1" applyAlignment="1">
      <alignment horizontal="center" vertical="center" wrapText="1"/>
    </xf>
    <xf numFmtId="4" fontId="6" fillId="0" borderId="34" xfId="0" applyNumberFormat="1" applyFont="1" applyBorder="1" applyAlignment="1">
      <alignment horizontal="center" vertical="center" wrapText="1"/>
    </xf>
    <xf numFmtId="4" fontId="6" fillId="0" borderId="44" xfId="0" applyNumberFormat="1" applyFont="1" applyBorder="1" applyAlignment="1">
      <alignment horizontal="center" vertical="center"/>
    </xf>
    <xf numFmtId="4" fontId="6" fillId="0" borderId="45" xfId="0" applyNumberFormat="1" applyFont="1" applyBorder="1" applyAlignment="1">
      <alignment horizontal="center" vertical="center"/>
    </xf>
    <xf numFmtId="4" fontId="6" fillId="0" borderId="46" xfId="0" applyNumberFormat="1" applyFont="1" applyBorder="1" applyAlignment="1">
      <alignment horizontal="center" vertical="center"/>
    </xf>
    <xf numFmtId="3" fontId="8" fillId="3" borderId="2" xfId="1" applyNumberFormat="1" applyFont="1" applyFill="1" applyBorder="1" applyAlignment="1">
      <alignment horizontal="right" vertical="center"/>
    </xf>
    <xf numFmtId="3" fontId="8" fillId="3" borderId="6" xfId="1" applyNumberFormat="1" applyFont="1" applyFill="1" applyBorder="1" applyAlignment="1">
      <alignment horizontal="right" vertical="center"/>
    </xf>
    <xf numFmtId="3" fontId="8" fillId="0" borderId="2" xfId="1" applyNumberFormat="1" applyFont="1" applyBorder="1" applyAlignment="1">
      <alignment horizontal="center" vertical="center"/>
    </xf>
    <xf numFmtId="3" fontId="8" fillId="0" borderId="6" xfId="1" applyNumberFormat="1" applyFont="1" applyBorder="1" applyAlignment="1">
      <alignment horizontal="center" vertical="center"/>
    </xf>
    <xf numFmtId="4" fontId="8" fillId="0" borderId="12" xfId="1" applyNumberFormat="1" applyFont="1" applyBorder="1" applyAlignment="1">
      <alignment horizontal="center" vertical="center"/>
    </xf>
    <xf numFmtId="4" fontId="8" fillId="0" borderId="43" xfId="1" applyNumberFormat="1" applyFont="1" applyBorder="1" applyAlignment="1">
      <alignment horizontal="center" vertical="center"/>
    </xf>
  </cellXfs>
  <cellStyles count="2">
    <cellStyle name="Normální" xfId="0" builtinId="0"/>
    <cellStyle name="normální_Rozpis výdajů 03 bez PO 3" xfId="1" xr:uid="{272A0089-1E22-4A40-A72D-0B6D352049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68EB3-213A-43A5-87E6-2AA7545799DD}">
  <sheetPr>
    <pageSetUpPr fitToPage="1"/>
  </sheetPr>
  <dimension ref="A1:P29"/>
  <sheetViews>
    <sheetView tabSelected="1" topLeftCell="D1" zoomScale="90" zoomScaleNormal="90" workbookViewId="0">
      <selection activeCell="H1" sqref="H1:H1048576"/>
    </sheetView>
  </sheetViews>
  <sheetFormatPr defaultRowHeight="15" x14ac:dyDescent="0.25"/>
  <cols>
    <col min="1" max="1" width="90.7109375" customWidth="1"/>
    <col min="2" max="2" width="43" customWidth="1"/>
    <col min="3" max="3" width="21.42578125" customWidth="1"/>
    <col min="4" max="4" width="15.7109375" customWidth="1"/>
    <col min="5" max="5" width="21.7109375" customWidth="1"/>
    <col min="6" max="6" width="22.5703125" customWidth="1"/>
    <col min="7" max="7" width="17.85546875" customWidth="1"/>
    <col min="8" max="8" width="19.42578125" bestFit="1" customWidth="1"/>
    <col min="9" max="9" width="18" bestFit="1" customWidth="1"/>
    <col min="10" max="10" width="17.85546875" customWidth="1"/>
    <col min="11" max="11" width="19.42578125" bestFit="1" customWidth="1"/>
    <col min="12" max="14" width="19" customWidth="1"/>
    <col min="15" max="15" width="23.7109375" customWidth="1"/>
    <col min="16" max="16" width="92.7109375" customWidth="1"/>
  </cols>
  <sheetData>
    <row r="1" spans="1:16" ht="39.950000000000003" customHeight="1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s="6" customFormat="1" ht="39.950000000000003" customHeight="1" x14ac:dyDescent="0.3">
      <c r="A2" s="3" t="s">
        <v>1</v>
      </c>
      <c r="B2" s="4"/>
      <c r="C2" s="4"/>
      <c r="D2" s="4"/>
      <c r="E2" s="4"/>
      <c r="F2" s="4"/>
      <c r="G2" s="5">
        <v>2023</v>
      </c>
      <c r="H2" s="5">
        <v>2024</v>
      </c>
      <c r="I2" s="5">
        <v>2025</v>
      </c>
      <c r="J2" s="5">
        <v>2026</v>
      </c>
      <c r="K2" s="5" t="s">
        <v>2</v>
      </c>
      <c r="L2" s="4"/>
      <c r="M2" s="4"/>
      <c r="N2" s="4"/>
      <c r="O2" s="4"/>
      <c r="P2" s="4"/>
    </row>
    <row r="3" spans="1:16" s="6" customFormat="1" ht="39.950000000000003" customHeigh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9" t="s">
        <v>9</v>
      </c>
      <c r="H3" s="9" t="s">
        <v>9</v>
      </c>
      <c r="I3" s="9" t="s">
        <v>9</v>
      </c>
      <c r="J3" s="9" t="s">
        <v>9</v>
      </c>
      <c r="K3" s="9" t="s">
        <v>9</v>
      </c>
      <c r="L3" s="10" t="s">
        <v>10</v>
      </c>
      <c r="M3" s="85" t="s">
        <v>11</v>
      </c>
      <c r="N3" s="86" t="s">
        <v>12</v>
      </c>
      <c r="O3" s="71" t="s">
        <v>13</v>
      </c>
      <c r="P3" s="11"/>
    </row>
    <row r="4" spans="1:16" s="6" customFormat="1" ht="39.950000000000003" customHeight="1" x14ac:dyDescent="0.3">
      <c r="A4" s="12" t="s">
        <v>14</v>
      </c>
      <c r="B4" s="13" t="s">
        <v>15</v>
      </c>
      <c r="C4" s="14" t="s">
        <v>16</v>
      </c>
      <c r="D4" s="15" t="s">
        <v>17</v>
      </c>
      <c r="E4" s="16">
        <v>46184</v>
      </c>
      <c r="F4" s="17">
        <v>111941675.29000001</v>
      </c>
      <c r="G4" s="18">
        <v>23528594.100000001</v>
      </c>
      <c r="H4" s="18">
        <v>75145584.760000005</v>
      </c>
      <c r="I4" s="18"/>
      <c r="J4" s="18">
        <v>13267496.43</v>
      </c>
      <c r="K4" s="18">
        <f>SUM(G4:J4)</f>
        <v>111941675.29000002</v>
      </c>
      <c r="L4" s="19">
        <f>F4-G4-H4-I4-J4</f>
        <v>0</v>
      </c>
      <c r="M4" s="75">
        <v>55918626.079999998</v>
      </c>
      <c r="N4" s="68"/>
      <c r="O4" s="72" t="s">
        <v>18</v>
      </c>
      <c r="P4" s="20" t="s">
        <v>19</v>
      </c>
    </row>
    <row r="5" spans="1:16" s="6" customFormat="1" ht="39.950000000000003" customHeight="1" x14ac:dyDescent="0.3">
      <c r="A5" s="21" t="s">
        <v>20</v>
      </c>
      <c r="B5" s="22" t="s">
        <v>21</v>
      </c>
      <c r="C5" s="23" t="s">
        <v>22</v>
      </c>
      <c r="D5" s="24" t="s">
        <v>23</v>
      </c>
      <c r="E5" s="25">
        <v>46387</v>
      </c>
      <c r="F5" s="26">
        <v>31607789.879999999</v>
      </c>
      <c r="G5" s="27"/>
      <c r="H5" s="27">
        <v>24936631.210000001</v>
      </c>
      <c r="I5" s="27"/>
      <c r="J5" s="27"/>
      <c r="K5" s="27">
        <f t="shared" ref="K5:K15" si="0">SUM(G5:J5)</f>
        <v>24936631.210000001</v>
      </c>
      <c r="L5" s="28">
        <f>F5-G5-H5-I5-J5</f>
        <v>6671158.6699999981</v>
      </c>
      <c r="M5" s="76">
        <v>41836979.009999998</v>
      </c>
      <c r="N5" s="69"/>
      <c r="O5" s="73" t="s">
        <v>24</v>
      </c>
      <c r="P5" s="29" t="s">
        <v>25</v>
      </c>
    </row>
    <row r="6" spans="1:16" s="6" customFormat="1" ht="39.950000000000003" customHeight="1" x14ac:dyDescent="0.3">
      <c r="A6" s="21" t="s">
        <v>26</v>
      </c>
      <c r="B6" s="22" t="s">
        <v>21</v>
      </c>
      <c r="C6" s="23" t="s">
        <v>27</v>
      </c>
      <c r="D6" s="24" t="s">
        <v>23</v>
      </c>
      <c r="E6" s="25">
        <v>46387</v>
      </c>
      <c r="F6" s="26">
        <v>774665.4</v>
      </c>
      <c r="G6" s="27"/>
      <c r="H6" s="30">
        <v>697198</v>
      </c>
      <c r="I6" s="27"/>
      <c r="J6" s="27"/>
      <c r="K6" s="27">
        <f t="shared" si="0"/>
        <v>697198</v>
      </c>
      <c r="L6" s="28">
        <f>F6-G6-H6-I6-J6</f>
        <v>77467.400000000023</v>
      </c>
      <c r="M6" s="76">
        <v>0</v>
      </c>
      <c r="N6" s="69"/>
      <c r="O6" s="73" t="s">
        <v>24</v>
      </c>
      <c r="P6" s="29" t="s">
        <v>28</v>
      </c>
    </row>
    <row r="7" spans="1:16" s="6" customFormat="1" ht="39.950000000000003" customHeight="1" x14ac:dyDescent="0.3">
      <c r="A7" s="31" t="s">
        <v>29</v>
      </c>
      <c r="B7" s="22" t="s">
        <v>30</v>
      </c>
      <c r="C7" s="23" t="s">
        <v>31</v>
      </c>
      <c r="D7" s="24" t="s">
        <v>32</v>
      </c>
      <c r="E7" s="25">
        <v>47847</v>
      </c>
      <c r="F7" s="32">
        <v>16724000</v>
      </c>
      <c r="G7" s="30"/>
      <c r="H7" s="30">
        <v>191400</v>
      </c>
      <c r="I7" s="30">
        <f>2629.6*1000</f>
        <v>2629600</v>
      </c>
      <c r="J7" s="30">
        <v>1514000</v>
      </c>
      <c r="K7" s="30">
        <f t="shared" si="0"/>
        <v>4335000</v>
      </c>
      <c r="L7" s="28">
        <f t="shared" ref="L7:L15" si="1">F7-G7-H7-I7-J7</f>
        <v>12389000</v>
      </c>
      <c r="M7" s="76">
        <v>0</v>
      </c>
      <c r="N7" s="69">
        <v>9874000</v>
      </c>
      <c r="O7" s="73" t="s">
        <v>33</v>
      </c>
      <c r="P7" s="33" t="s">
        <v>34</v>
      </c>
    </row>
    <row r="8" spans="1:16" s="6" customFormat="1" ht="39.950000000000003" customHeight="1" x14ac:dyDescent="0.3">
      <c r="A8" s="21" t="s">
        <v>35</v>
      </c>
      <c r="B8" s="22" t="s">
        <v>30</v>
      </c>
      <c r="C8" s="23" t="s">
        <v>36</v>
      </c>
      <c r="D8" s="24" t="s">
        <v>37</v>
      </c>
      <c r="E8" s="25">
        <v>47848</v>
      </c>
      <c r="F8" s="32">
        <v>1390400</v>
      </c>
      <c r="G8" s="30"/>
      <c r="H8" s="30">
        <v>213000</v>
      </c>
      <c r="I8" s="30">
        <f>167.4*1000</f>
        <v>167400</v>
      </c>
      <c r="J8" s="30">
        <v>610000</v>
      </c>
      <c r="K8" s="30">
        <f t="shared" si="0"/>
        <v>990400</v>
      </c>
      <c r="L8" s="28">
        <f t="shared" si="1"/>
        <v>400000</v>
      </c>
      <c r="M8" s="77">
        <v>0</v>
      </c>
      <c r="N8" s="69">
        <v>1331000</v>
      </c>
      <c r="O8" s="73" t="s">
        <v>33</v>
      </c>
      <c r="P8" s="33" t="s">
        <v>38</v>
      </c>
    </row>
    <row r="9" spans="1:16" s="6" customFormat="1" ht="39.950000000000003" customHeight="1" x14ac:dyDescent="0.3">
      <c r="A9" s="21" t="s">
        <v>39</v>
      </c>
      <c r="B9" s="22" t="s">
        <v>30</v>
      </c>
      <c r="C9" s="23" t="s">
        <v>40</v>
      </c>
      <c r="D9" s="24" t="s">
        <v>41</v>
      </c>
      <c r="E9" s="25">
        <v>47847</v>
      </c>
      <c r="F9" s="32">
        <v>1043400</v>
      </c>
      <c r="G9" s="30"/>
      <c r="H9" s="30">
        <v>629100</v>
      </c>
      <c r="I9" s="30">
        <f>14.3*1000</f>
        <v>14300</v>
      </c>
      <c r="J9" s="30"/>
      <c r="K9" s="30">
        <f t="shared" si="0"/>
        <v>643400</v>
      </c>
      <c r="L9" s="28">
        <f t="shared" si="1"/>
        <v>400000</v>
      </c>
      <c r="M9" s="77">
        <v>0</v>
      </c>
      <c r="N9" s="69">
        <v>2251900</v>
      </c>
      <c r="O9" s="73" t="s">
        <v>33</v>
      </c>
      <c r="P9" s="33" t="s">
        <v>42</v>
      </c>
    </row>
    <row r="10" spans="1:16" s="6" customFormat="1" ht="39.950000000000003" customHeight="1" x14ac:dyDescent="0.3">
      <c r="A10" s="21" t="s">
        <v>43</v>
      </c>
      <c r="B10" s="22" t="s">
        <v>30</v>
      </c>
      <c r="C10" s="23" t="s">
        <v>44</v>
      </c>
      <c r="D10" s="24" t="s">
        <v>45</v>
      </c>
      <c r="E10" s="25">
        <v>47847</v>
      </c>
      <c r="F10" s="32">
        <v>2093200</v>
      </c>
      <c r="G10" s="30"/>
      <c r="H10" s="30">
        <v>400800</v>
      </c>
      <c r="I10" s="30">
        <f>275.4*1000</f>
        <v>275400</v>
      </c>
      <c r="J10" s="30">
        <v>1017000</v>
      </c>
      <c r="K10" s="30">
        <f t="shared" si="0"/>
        <v>1693200</v>
      </c>
      <c r="L10" s="28">
        <f t="shared" si="1"/>
        <v>400000</v>
      </c>
      <c r="M10" s="77">
        <v>0</v>
      </c>
      <c r="N10" s="69">
        <v>2367000</v>
      </c>
      <c r="O10" s="73" t="s">
        <v>33</v>
      </c>
      <c r="P10" s="33" t="s">
        <v>46</v>
      </c>
    </row>
    <row r="11" spans="1:16" s="6" customFormat="1" ht="39.950000000000003" customHeight="1" x14ac:dyDescent="0.3">
      <c r="A11" s="21" t="s">
        <v>47</v>
      </c>
      <c r="B11" s="22" t="s">
        <v>48</v>
      </c>
      <c r="C11" s="23" t="s">
        <v>49</v>
      </c>
      <c r="D11" s="24" t="s">
        <v>32</v>
      </c>
      <c r="E11" s="25">
        <v>46387</v>
      </c>
      <c r="F11" s="26">
        <v>62313916.75</v>
      </c>
      <c r="G11" s="27"/>
      <c r="H11" s="27">
        <v>19941000</v>
      </c>
      <c r="I11" s="27">
        <v>29911000</v>
      </c>
      <c r="J11" s="27"/>
      <c r="K11" s="27">
        <f t="shared" si="0"/>
        <v>49852000</v>
      </c>
      <c r="L11" s="28">
        <f t="shared" si="1"/>
        <v>12461916.75</v>
      </c>
      <c r="M11" s="76">
        <v>83913095.310000002</v>
      </c>
      <c r="N11" s="69"/>
      <c r="O11" s="73" t="s">
        <v>33</v>
      </c>
      <c r="P11" s="29" t="s">
        <v>50</v>
      </c>
    </row>
    <row r="12" spans="1:16" s="6" customFormat="1" ht="39.950000000000003" customHeight="1" x14ac:dyDescent="0.3">
      <c r="A12" s="21" t="s">
        <v>51</v>
      </c>
      <c r="B12" s="22" t="s">
        <v>15</v>
      </c>
      <c r="C12" s="23" t="s">
        <v>52</v>
      </c>
      <c r="D12" s="24" t="s">
        <v>53</v>
      </c>
      <c r="E12" s="25">
        <v>46446</v>
      </c>
      <c r="F12" s="26">
        <v>175875937.11000001</v>
      </c>
      <c r="G12" s="27"/>
      <c r="H12" s="27">
        <v>68225831.150000006</v>
      </c>
      <c r="I12" s="27">
        <v>27589521.579999998</v>
      </c>
      <c r="J12" s="27">
        <v>66591324.229999997</v>
      </c>
      <c r="K12" s="27">
        <f t="shared" si="0"/>
        <v>162406676.96000001</v>
      </c>
      <c r="L12" s="28">
        <f t="shared" si="1"/>
        <v>13469260.150000013</v>
      </c>
      <c r="M12" s="76">
        <v>165253215.72</v>
      </c>
      <c r="N12" s="69"/>
      <c r="O12" s="73" t="s">
        <v>33</v>
      </c>
      <c r="P12" s="29" t="s">
        <v>54</v>
      </c>
    </row>
    <row r="13" spans="1:16" s="6" customFormat="1" ht="39.950000000000003" customHeight="1" x14ac:dyDescent="0.3">
      <c r="A13" s="21" t="s">
        <v>55</v>
      </c>
      <c r="B13" s="22" t="s">
        <v>21</v>
      </c>
      <c r="C13" s="23" t="s">
        <v>56</v>
      </c>
      <c r="D13" s="24" t="s">
        <v>57</v>
      </c>
      <c r="E13" s="25">
        <v>46203</v>
      </c>
      <c r="F13" s="26">
        <v>1771457.85</v>
      </c>
      <c r="G13" s="27"/>
      <c r="H13" s="27"/>
      <c r="I13" s="27">
        <v>958867</v>
      </c>
      <c r="J13" s="27"/>
      <c r="K13" s="27">
        <f t="shared" si="0"/>
        <v>958867</v>
      </c>
      <c r="L13" s="28">
        <f t="shared" si="1"/>
        <v>812590.85000000009</v>
      </c>
      <c r="M13" s="76">
        <v>1733338.7</v>
      </c>
      <c r="N13" s="69"/>
      <c r="O13" s="73" t="s">
        <v>24</v>
      </c>
      <c r="P13" s="29" t="s">
        <v>58</v>
      </c>
    </row>
    <row r="14" spans="1:16" s="6" customFormat="1" ht="39.950000000000003" customHeight="1" x14ac:dyDescent="0.3">
      <c r="A14" s="21" t="s">
        <v>59</v>
      </c>
      <c r="B14" s="22" t="s">
        <v>60</v>
      </c>
      <c r="C14" s="23" t="s">
        <v>61</v>
      </c>
      <c r="D14" s="24" t="s">
        <v>57</v>
      </c>
      <c r="E14" s="24" t="s">
        <v>62</v>
      </c>
      <c r="F14" s="26">
        <v>2347400</v>
      </c>
      <c r="G14" s="27"/>
      <c r="H14" s="27"/>
      <c r="I14" s="27">
        <v>653400</v>
      </c>
      <c r="J14" s="27">
        <v>169400</v>
      </c>
      <c r="K14" s="27">
        <f t="shared" si="0"/>
        <v>822800</v>
      </c>
      <c r="L14" s="28">
        <f t="shared" si="1"/>
        <v>1524600</v>
      </c>
      <c r="M14" s="76">
        <v>0</v>
      </c>
      <c r="N14" s="69"/>
      <c r="O14" s="73" t="s">
        <v>33</v>
      </c>
      <c r="P14" s="33" t="s">
        <v>63</v>
      </c>
    </row>
    <row r="15" spans="1:16" s="6" customFormat="1" ht="39.950000000000003" customHeight="1" x14ac:dyDescent="0.3">
      <c r="A15" s="34" t="s">
        <v>64</v>
      </c>
      <c r="B15" s="35" t="s">
        <v>21</v>
      </c>
      <c r="C15" s="36" t="s">
        <v>65</v>
      </c>
      <c r="D15" s="37" t="s">
        <v>66</v>
      </c>
      <c r="E15" s="38">
        <v>46295</v>
      </c>
      <c r="F15" s="39">
        <v>9818170</v>
      </c>
      <c r="G15" s="40"/>
      <c r="H15" s="40"/>
      <c r="I15" s="40"/>
      <c r="J15" s="41">
        <v>8000000</v>
      </c>
      <c r="K15" s="41">
        <f t="shared" si="0"/>
        <v>8000000</v>
      </c>
      <c r="L15" s="42">
        <f t="shared" si="1"/>
        <v>1818170</v>
      </c>
      <c r="M15" s="78">
        <v>0</v>
      </c>
      <c r="N15" s="70"/>
      <c r="O15" s="74" t="s">
        <v>67</v>
      </c>
      <c r="P15" s="43" t="s">
        <v>68</v>
      </c>
    </row>
    <row r="16" spans="1:16" s="6" customFormat="1" ht="39.950000000000003" customHeight="1" x14ac:dyDescent="0.3">
      <c r="A16" s="44" t="s">
        <v>69</v>
      </c>
      <c r="B16" s="45" t="s">
        <v>30</v>
      </c>
      <c r="C16" s="46"/>
      <c r="D16" s="46">
        <v>2027</v>
      </c>
      <c r="E16" s="46">
        <v>2030</v>
      </c>
      <c r="F16" s="93">
        <v>400000000</v>
      </c>
      <c r="G16" s="95"/>
      <c r="H16" s="95"/>
      <c r="I16" s="95"/>
      <c r="J16" s="95"/>
      <c r="K16" s="95"/>
      <c r="L16" s="97">
        <f>F16-K16</f>
        <v>400000000</v>
      </c>
      <c r="M16" s="79"/>
      <c r="N16" s="82"/>
      <c r="O16" s="90" t="s">
        <v>70</v>
      </c>
      <c r="P16" s="87" t="s">
        <v>71</v>
      </c>
    </row>
    <row r="17" spans="1:16" s="6" customFormat="1" ht="39.950000000000003" customHeight="1" x14ac:dyDescent="0.3">
      <c r="A17" s="47" t="s">
        <v>72</v>
      </c>
      <c r="B17" s="22" t="s">
        <v>30</v>
      </c>
      <c r="C17" s="23"/>
      <c r="D17" s="23">
        <v>2027</v>
      </c>
      <c r="E17" s="23">
        <v>2030</v>
      </c>
      <c r="F17" s="93"/>
      <c r="G17" s="95"/>
      <c r="H17" s="95"/>
      <c r="I17" s="95"/>
      <c r="J17" s="95"/>
      <c r="K17" s="95"/>
      <c r="L17" s="97"/>
      <c r="M17" s="79"/>
      <c r="N17" s="82"/>
      <c r="O17" s="91"/>
      <c r="P17" s="88"/>
    </row>
    <row r="18" spans="1:16" s="6" customFormat="1" ht="39.950000000000003" customHeight="1" x14ac:dyDescent="0.3">
      <c r="A18" s="47" t="s">
        <v>73</v>
      </c>
      <c r="B18" s="22" t="s">
        <v>30</v>
      </c>
      <c r="C18" s="23"/>
      <c r="D18" s="23">
        <v>2027</v>
      </c>
      <c r="E18" s="23">
        <v>2030</v>
      </c>
      <c r="F18" s="93"/>
      <c r="G18" s="95"/>
      <c r="H18" s="95"/>
      <c r="I18" s="95"/>
      <c r="J18" s="95"/>
      <c r="K18" s="95"/>
      <c r="L18" s="97"/>
      <c r="M18" s="79"/>
      <c r="N18" s="82"/>
      <c r="O18" s="91"/>
      <c r="P18" s="88"/>
    </row>
    <row r="19" spans="1:16" s="6" customFormat="1" ht="39.950000000000003" customHeight="1" x14ac:dyDescent="0.3">
      <c r="A19" s="47" t="s">
        <v>74</v>
      </c>
      <c r="B19" s="22" t="s">
        <v>30</v>
      </c>
      <c r="C19" s="23"/>
      <c r="D19" s="23">
        <v>2027</v>
      </c>
      <c r="E19" s="23">
        <v>2030</v>
      </c>
      <c r="F19" s="94"/>
      <c r="G19" s="96"/>
      <c r="H19" s="96"/>
      <c r="I19" s="96"/>
      <c r="J19" s="96"/>
      <c r="K19" s="96"/>
      <c r="L19" s="98"/>
      <c r="M19" s="80"/>
      <c r="N19" s="83"/>
      <c r="O19" s="92"/>
      <c r="P19" s="89"/>
    </row>
    <row r="20" spans="1:16" s="6" customFormat="1" ht="39.950000000000003" customHeight="1" x14ac:dyDescent="0.3">
      <c r="A20" s="48" t="s">
        <v>75</v>
      </c>
      <c r="B20" s="49"/>
      <c r="C20" s="49"/>
      <c r="D20" s="49"/>
      <c r="E20" s="49"/>
      <c r="F20" s="50">
        <f>SUM(F4:F19)</f>
        <v>817702012.28000009</v>
      </c>
      <c r="G20" s="50">
        <f t="shared" ref="G20:K20" si="2">SUM(G4:G15)</f>
        <v>23528594.100000001</v>
      </c>
      <c r="H20" s="50">
        <f t="shared" si="2"/>
        <v>190380545.12</v>
      </c>
      <c r="I20" s="50">
        <f t="shared" si="2"/>
        <v>62199488.579999998</v>
      </c>
      <c r="J20" s="51">
        <f t="shared" si="2"/>
        <v>91169220.659999996</v>
      </c>
      <c r="K20" s="51">
        <f t="shared" si="2"/>
        <v>367277848.46000004</v>
      </c>
      <c r="L20" s="51">
        <f>SUM(L4:L19)</f>
        <v>450424163.81999999</v>
      </c>
      <c r="M20" s="81">
        <f>SUM(M4:M19)</f>
        <v>348655254.81999999</v>
      </c>
      <c r="N20" s="84">
        <f>SUM(N4:N15)</f>
        <v>15823900</v>
      </c>
      <c r="O20" s="67"/>
      <c r="P20" s="52"/>
    </row>
    <row r="21" spans="1:16" s="6" customFormat="1" ht="39.950000000000003" customHeight="1" x14ac:dyDescent="0.3">
      <c r="A21" s="3"/>
      <c r="B21" s="3"/>
      <c r="C21" s="4"/>
      <c r="D21" s="4"/>
      <c r="E21" s="4"/>
      <c r="F21" s="53"/>
      <c r="G21" s="53"/>
      <c r="H21" s="53"/>
      <c r="I21" s="53"/>
      <c r="J21" s="53"/>
      <c r="K21" s="54"/>
      <c r="L21" s="4"/>
      <c r="M21" s="4"/>
      <c r="N21" s="4"/>
      <c r="O21" s="53"/>
      <c r="P21" s="4"/>
    </row>
    <row r="22" spans="1:16" s="6" customFormat="1" ht="39.950000000000003" customHeight="1" x14ac:dyDescent="0.3">
      <c r="A22" s="3"/>
      <c r="B22" s="3"/>
      <c r="C22" s="55" t="s">
        <v>76</v>
      </c>
      <c r="D22" s="56"/>
      <c r="E22" s="56"/>
      <c r="F22" s="57">
        <v>2022</v>
      </c>
      <c r="G22" s="57">
        <v>2023</v>
      </c>
      <c r="H22" s="57">
        <v>2024</v>
      </c>
      <c r="I22" s="57">
        <v>2025</v>
      </c>
      <c r="J22" s="57">
        <v>2026</v>
      </c>
      <c r="K22" s="58" t="s">
        <v>2</v>
      </c>
      <c r="L22" s="4"/>
      <c r="M22" s="4"/>
      <c r="N22" s="4"/>
      <c r="O22" s="53"/>
      <c r="P22" s="4"/>
    </row>
    <row r="23" spans="1:16" s="6" customFormat="1" ht="39.950000000000003" customHeight="1" x14ac:dyDescent="0.3">
      <c r="A23" s="4"/>
      <c r="B23" s="4"/>
      <c r="C23" s="59"/>
      <c r="D23" s="60"/>
      <c r="E23" s="60"/>
      <c r="F23" s="61">
        <v>28511595.32</v>
      </c>
      <c r="G23" s="61">
        <v>53108866.25</v>
      </c>
      <c r="H23" s="61">
        <v>45793432.359999999</v>
      </c>
      <c r="I23" s="61">
        <v>26157429.420000002</v>
      </c>
      <c r="J23" s="61">
        <v>14647483.5</v>
      </c>
      <c r="K23" s="62">
        <f>SUM(F23:J23)</f>
        <v>168218806.84999999</v>
      </c>
      <c r="L23" s="4"/>
      <c r="M23" s="4"/>
      <c r="N23" s="4"/>
      <c r="O23" s="4"/>
      <c r="P23" s="4"/>
    </row>
    <row r="24" spans="1:16" s="6" customFormat="1" ht="39.950000000000003" customHeight="1" x14ac:dyDescent="0.3">
      <c r="A24" s="3" t="s">
        <v>77</v>
      </c>
      <c r="B24" s="4"/>
      <c r="C24" s="4"/>
      <c r="D24" s="4"/>
      <c r="E24" s="4"/>
      <c r="F24" s="4"/>
      <c r="G24" s="4"/>
      <c r="H24" s="4"/>
      <c r="I24" s="4"/>
      <c r="J24" s="4" t="s">
        <v>78</v>
      </c>
      <c r="K24" s="4"/>
      <c r="L24" s="4"/>
      <c r="M24" s="4"/>
      <c r="N24" s="4"/>
      <c r="O24" s="4"/>
      <c r="P24" s="4"/>
    </row>
    <row r="25" spans="1:16" s="6" customFormat="1" ht="39.950000000000003" customHeight="1" x14ac:dyDescent="0.3">
      <c r="A25" s="63" t="s">
        <v>79</v>
      </c>
      <c r="B25" s="6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s="6" customFormat="1" ht="39.950000000000003" customHeight="1" x14ac:dyDescent="0.3">
      <c r="A26" s="3" t="s">
        <v>80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s="6" customFormat="1" ht="39.950000000000003" customHeight="1" x14ac:dyDescent="0.3">
      <c r="A27" s="65" t="s">
        <v>81</v>
      </c>
      <c r="B27" s="6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s="6" customFormat="1" ht="39.950000000000003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</sheetData>
  <mergeCells count="9">
    <mergeCell ref="P16:P19"/>
    <mergeCell ref="O16:O19"/>
    <mergeCell ref="F16:F19"/>
    <mergeCell ref="G16:G19"/>
    <mergeCell ref="H16:H19"/>
    <mergeCell ref="I16:I19"/>
    <mergeCell ref="J16:J19"/>
    <mergeCell ref="K16:K19"/>
    <mergeCell ref="L16:L19"/>
  </mergeCells>
  <phoneticPr fontId="2" type="noConversion"/>
  <printOptions horizontalCentered="1"/>
  <pageMargins left="0.11811023622047245" right="0.11811023622047245" top="0.78740157480314965" bottom="0.78740157480314965" header="0.31496062992125984" footer="0.31496062992125984"/>
  <pageSetup paperSize="8" scale="4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407F8B7162A645BECA5873AC46AECF" ma:contentTypeVersion="13" ma:contentTypeDescription="Vytvoří nový dokument" ma:contentTypeScope="" ma:versionID="147ed2c2803e89b4011bb62aabb6d507">
  <xsd:schema xmlns:xsd="http://www.w3.org/2001/XMLSchema" xmlns:xs="http://www.w3.org/2001/XMLSchema" xmlns:p="http://schemas.microsoft.com/office/2006/metadata/properties" xmlns:ns2="54b09365-a769-469a-8248-2b2fe4e9b0c5" xmlns:ns3="dfb04933-48dd-4ae3-9248-aa51e5d8596d" targetNamespace="http://schemas.microsoft.com/office/2006/metadata/properties" ma:root="true" ma:fieldsID="c3b43dbbce0cec550fdb6aace3e35310" ns2:_="" ns3:_="">
    <xsd:import namespace="54b09365-a769-469a-8248-2b2fe4e9b0c5"/>
    <xsd:import namespace="dfb04933-48dd-4ae3-9248-aa51e5d859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b09365-a769-469a-8248-2b2fe4e9b0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e314eb15-77f6-4063-ba20-f4687fd5fa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04933-48dd-4ae3-9248-aa51e5d8596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663acf-137d-4d9c-889c-adc9bd3d6540}" ma:internalName="TaxCatchAll" ma:showField="CatchAllData" ma:web="dfb04933-48dd-4ae3-9248-aa51e5d859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b09365-a769-469a-8248-2b2fe4e9b0c5">
      <Terms xmlns="http://schemas.microsoft.com/office/infopath/2007/PartnerControls"/>
    </lcf76f155ced4ddcb4097134ff3c332f>
    <TaxCatchAll xmlns="dfb04933-48dd-4ae3-9248-aa51e5d8596d" xsi:nil="true"/>
  </documentManagement>
</p:properties>
</file>

<file path=customXml/itemProps1.xml><?xml version="1.0" encoding="utf-8"?>
<ds:datastoreItem xmlns:ds="http://schemas.openxmlformats.org/officeDocument/2006/customXml" ds:itemID="{0CB1DB7E-9F93-44C3-B9A0-A51A283981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b09365-a769-469a-8248-2b2fe4e9b0c5"/>
    <ds:schemaRef ds:uri="dfb04933-48dd-4ae3-9248-aa51e5d859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210813-35B1-467D-9E1A-8F9689CC44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8640EC-73D8-4431-9AE9-F66FE3E17146}">
  <ds:schemaRefs>
    <ds:schemaRef ds:uri="http://schemas.microsoft.com/office/2006/metadata/properties"/>
    <ds:schemaRef ds:uri="http://schemas.microsoft.com/office/infopath/2007/PartnerControls"/>
    <ds:schemaRef ds:uri="54b09365-a769-469a-8248-2b2fe4e9b0c5"/>
    <ds:schemaRef ds:uri="dfb04933-48dd-4ae3-9248-aa51e5d859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Pašta Petr</dc:creator>
  <cp:keywords/>
  <dc:description/>
  <cp:lastModifiedBy>Křivková Michaela</cp:lastModifiedBy>
  <cp:revision/>
  <dcterms:created xsi:type="dcterms:W3CDTF">2026-08-24T05:53:09Z</dcterms:created>
  <dcterms:modified xsi:type="dcterms:W3CDTF">2026-10-01T08:02:22Z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0x0101002A407F8B7162A645BECA5873AC46AECF</vt:lpwstr>
  </property>
  <property fmtid="{D5CDD505-2E9C-101B-9397-08002B2CF9AE}" pid="3" name="MediaServiceImageTags">
    <vt:lpwstr/>
  </property>
</Properties>
</file>